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<sst xmlns="http://schemas.openxmlformats.org/spreadsheetml/2006/main" count="425" uniqueCount="349">
  <si>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</si>
  <si>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</si>
  <si>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</si>
  <si>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</si>
  <si>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</si>
  <si>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</si>
  <si>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</si>
  <si>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</si>
  <si>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000 207 050300 05 0000 150</t>
  </si>
  <si>
    <t>092 207 050300 05 0000 150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</si>
  <si>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</si>
  <si>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</si>
  <si>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</si>
  <si>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</si>
  <si>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</si>
  <si>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</si>
  <si>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>Приложение № 2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</si>
  <si>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</si>
  <si>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</si>
  <si>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</si>
  <si>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</si>
  <si>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</si>
  <si>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</si>
  <si>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</si>
  <si>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</si>
  <si>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</si>
  <si>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</si>
  <si>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</si>
  <si>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</si>
  <si>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</si>
  <si>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</si>
  <si>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</si>
  <si>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</si>
  <si>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</si>
  <si>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</si>
  <si>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</si>
  <si>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</si>
  <si>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</si>
  <si>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</si>
  <si>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</si>
  <si>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</si>
  <si>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</si>
  <si>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</si>
  <si>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</si>
  <si>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</si>
  <si>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</si>
  <si>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</si>
  <si>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</si>
  <si>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</si>
  <si>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</si>
  <si>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</si>
  <si>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</si>
  <si>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</si>
  <si>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</si>
  <si>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</si>
  <si>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</si>
  <si>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</si>
  <si>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</si>
  <si>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</si>
  <si>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</si>
  <si>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</si>
  <si>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</si>
  <si>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</si>
  <si>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</si>
  <si>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</si>
  <si>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</si>
  <si>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</si>
  <si>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</si>
  <si>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</si>
  <si>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</si>
  <si>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</si>
  <si>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</si>
  <si>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</si>
  <si>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</si>
  <si>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</si>
  <si>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</si>
  <si>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</si>
  <si>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</si>
  <si>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</si>
  <si>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</si>
  <si>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</si>
  <si>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</si>
  <si>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</si>
  <si>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</si>
  <si>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</si>
  <si>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</si>
  <si>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</si>
  <si>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</si>
  <si>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</si>
  <si>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</si>
  <si>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</si>
  <si>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</si>
  <si>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</si>
  <si>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</si>
  <si>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</si>
  <si>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</si>
  <si>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</si>
  <si>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</si>
  <si>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</si>
  <si>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</si>
  <si>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</si>
  <si>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</si>
  <si>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</si>
  <si>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</si>
  <si>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</si>
  <si>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</si>
  <si>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</si>
  <si>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</si>
  <si>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</si>
  <si>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</si>
  <si>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</si>
  <si>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</si>
  <si>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</si>
  <si>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</si>
  <si>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</si>
  <si>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</si>
  <si>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</si>
  <si>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</si>
  <si>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</si>
  <si>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</si>
  <si>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</si>
  <si>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</si>
  <si>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</si>
  <si>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</si>
  <si>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</si>
  <si>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</si>
  <si>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</si>
  <si>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</si>
  <si>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</si>
  <si>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</si>
  <si>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</si>
  <si>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</si>
  <si>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</si>
  <si>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</si>
  <si>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</si>
  <si>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</si>
  <si>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</si>
  <si>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</si>
  <si>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</si>
  <si>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</si>
  <si>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</si>
  <si>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</si>
  <si>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</si>
  <si>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</si>
  <si>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</si>
  <si>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</si>
  <si>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</si>
  <si>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</si>
  <si>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</si>
  <si>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</si>
  <si>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</si>
  <si>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</si>
  <si>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</si>
  <si>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</si>
  <si>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</si>
  <si>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</si>
  <si>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</si>
  <si>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</si>
  <si>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</si>
  <si>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</si>
  <si>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</si>
  <si>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</si>
  <si>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</si>
  <si>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</si>
  <si>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</si>
  <si>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</si>
  <si>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</si>
  <si>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</si>
  <si>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</si>
  <si>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</si>
  <si>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</si>
  <si>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</si>
  <si>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</si>
  <si>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</si>
  <si>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</si>
  <si>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</si>
  <si>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</si>
  <si>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</si>
  <si>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</si>
  <si>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</si>
  <si>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</si>
  <si>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</si>
  <si>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</si>
  <si>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</si>
  <si>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</si>
  <si>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</si>
  <si>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</si>
  <si>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</si>
  <si>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</si>
  <si>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</si>
  <si>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</si>
  <si>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</si>
  <si>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</si>
  <si>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</si>
  <si>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</si>
  <si>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</si>
  <si>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</si>
  <si>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</si>
  <si>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</si>
  <si>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</si>
  <si>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</si>
  <si>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</si>
  <si>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</si>
  <si>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</si>
  <si>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</si>
  <si>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</si>
  <si>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</si>
  <si>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</si>
  <si>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</si>
  <si>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</si>
  <si>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</si>
  <si>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</si>
  <si>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</si>
  <si>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</si>
  <si>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</si>
  <si>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</si>
  <si>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</si>
  <si>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</si>
  <si>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</si>
  <si>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</si>
  <si>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</si>
  <si>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</si>
  <si>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</si>
  <si>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</si>
  <si>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</si>
  <si>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</si>
  <si>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</si>
  <si>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</si>
  <si>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</si>
  <si>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</si>
  <si>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</si>
  <si>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</si>
  <si>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</si>
  <si>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</si>
  <si>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</si>
  <si>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</si>
  <si>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</si>
  <si>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</si>
  <si>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</si>
  <si>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</si>
  <si>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</si>
  <si>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</si>
  <si>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</si>
  <si>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</si>
  <si>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</si>
  <si>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</si>
  <si>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</si>
  <si>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</si>
  <si>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</si>
  <si>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</si>
  <si>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</si>
  <si>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</si>
  <si>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</si>
  <si>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</si>
  <si>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</si>
  <si>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</si>
  <si>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</si>
  <si>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</si>
  <si>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</si>
  <si>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</si>
  <si>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</si>
  <si>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</si>
  <si>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</si>
  <si>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</si>
  <si>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</si>
  <si>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</si>
  <si>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</si>
  <si>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</si>
  <si>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</si>
  <si>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</si>
  <si>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</si>
  <si>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</si>
  <si>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</si>
  <si>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</si>
  <si>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</si>
  <si>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</si>
  <si>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</si>
  <si>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</si>
  <si>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</si>
  <si>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</si>
  <si>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</si>
  <si>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</si>
  <si>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</si>
  <si>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</si>
  <si>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</si>
  <si>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</si>
  <si>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</si>
  <si>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</si>
  <si>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</si>
  <si>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</si>
  <si>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</si>
  <si>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</si>
  <si>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</si>
  <si>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</si>
  <si>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</si>
  <si>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</si>
  <si>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</si>
  <si>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</si>
  <si>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</si>
  <si>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</si>
  <si>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</si>
  <si>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</si>
  <si>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</si>
  <si>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</si>
  <si>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</si>
  <si>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</si>
  <si>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</si>
  <si>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</si>
  <si>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</si>
  <si>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</si>
  <si>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</si>
  <si>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</si>
  <si>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</si>
  <si>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</si>
  <si>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</si>
  <si>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</si>
  <si>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</si>
  <si>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</si>
  <si>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</si>
  <si>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</si>
  <si>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</si>
  <si>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</si>
  <si>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</si>
  <si>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</si>
  <si>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</si>
  <si>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</si>
  <si>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</si>
  <si>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</si>
  <si>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</si>
  <si>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</si>
  <si>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</si>
  <si>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</si>
  <si>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</si>
  <si>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</si>
  <si>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</si>
  <si>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</si>
  <si>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</si>
  <si>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</si>
  <si>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</si>
  <si>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</si>
  <si>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</si>
  <si>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</si>
  <si>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</si>
  <si>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</si>
  <si>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</si>
  <si>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</si>
  <si>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</si>
  <si>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</si>
  <si>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от 13.12.2021 № 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</si>
</sst>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3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3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A198">
      <selection activeCell="E212" sqref="E212"/>
    </sheetView>
  </sheetViews>
  <sheetFormatPr defaultColWidth="9.00390625" defaultRowHeight="12.75"/>
  <cols>
    <col min="1" max="1" width="29.375" style="67" customWidth="1"/>
    <col min="2" max="2" width="89.625" style="2" customWidth="1"/>
    <col min="3" max="3" width="23.00390625" style="15" hidden="1" customWidth="1"/>
    <col min="4" max="4" width="23.25390625" style="15" hidden="1" customWidth="1"/>
    <col min="5" max="5" width="24.125" style="15" customWidth="1"/>
    <col min="6" max="6" width="23.125" style="15" hidden="1" customWidth="1"/>
    <col min="7" max="7" width="21.625" style="15" hidden="1" customWidth="1"/>
    <col min="8" max="8" width="23.25390625" style="15" customWidth="1"/>
    <col min="9" max="9" width="22.75390625" style="15" hidden="1" customWidth="1"/>
    <col min="10" max="10" width="21.75390625" style="15" hidden="1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9.5" customHeight="1">
      <c r="C2" s="16"/>
      <c r="D2" s="16"/>
      <c r="E2" s="16"/>
      <c r="F2" s="56"/>
      <c r="G2" s="56"/>
      <c r="H2" s="88" t="s">
        <v>16</v>
      </c>
      <c r="I2" s="88"/>
      <c r="J2" s="88"/>
      <c r="K2" s="88"/>
    </row>
    <row r="3" spans="3:11" ht="19.5" customHeight="1">
      <c r="C3" s="16"/>
      <c r="D3" s="16"/>
      <c r="E3" s="16"/>
      <c r="F3" s="56"/>
      <c r="G3" s="56"/>
      <c r="H3" s="88" t="s">
        <v>40</v>
      </c>
      <c r="I3" s="88"/>
      <c r="J3" s="88"/>
      <c r="K3" s="88"/>
    </row>
    <row r="4" spans="3:11" ht="19.5" customHeight="1">
      <c r="C4" s="16"/>
      <c r="D4" s="16"/>
      <c r="E4" s="16"/>
      <c r="F4" s="56"/>
      <c r="G4" s="56"/>
      <c r="H4" s="88" t="s">
        <v>41</v>
      </c>
      <c r="I4" s="88"/>
      <c r="J4" s="88"/>
      <c r="K4" s="88"/>
    </row>
    <row r="5" spans="3:11" ht="19.5" customHeight="1">
      <c r="C5" s="16"/>
      <c r="D5" s="16"/>
      <c r="E5" s="16"/>
      <c r="F5" s="56"/>
      <c r="G5" s="56"/>
      <c r="H5" s="88" t="s">
        <v>348</v>
      </c>
      <c r="I5" s="88"/>
      <c r="J5" s="88"/>
      <c r="K5" s="88"/>
    </row>
    <row r="6" spans="3:8" ht="15" customHeight="1">
      <c r="C6" s="17"/>
      <c r="D6" s="17"/>
      <c r="E6" s="17"/>
      <c r="F6" s="18"/>
      <c r="G6" s="18"/>
      <c r="H6" s="18"/>
    </row>
    <row r="7" spans="1:11" ht="38.25" customHeight="1">
      <c r="A7" s="78" t="s">
        <v>249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3:11" ht="20.25" customHeight="1" hidden="1">
      <c r="C8" s="92">
        <v>2022</v>
      </c>
      <c r="D8" s="92"/>
      <c r="E8" s="92"/>
      <c r="G8" s="92"/>
      <c r="H8" s="92"/>
      <c r="I8" s="92">
        <v>2024</v>
      </c>
      <c r="J8" s="92"/>
      <c r="K8" s="92"/>
    </row>
    <row r="9" spans="1:11" ht="52.5" customHeight="1">
      <c r="A9" s="76" t="s">
        <v>176</v>
      </c>
      <c r="B9" s="77" t="s">
        <v>177</v>
      </c>
      <c r="C9" s="54" t="s">
        <v>331</v>
      </c>
      <c r="D9" s="54" t="s">
        <v>333</v>
      </c>
      <c r="E9" s="91">
        <v>2022</v>
      </c>
      <c r="F9" s="54" t="s">
        <v>331</v>
      </c>
      <c r="G9" s="54" t="s">
        <v>332</v>
      </c>
      <c r="H9" s="91">
        <v>2023</v>
      </c>
      <c r="I9" s="54" t="s">
        <v>331</v>
      </c>
      <c r="J9" s="54" t="s">
        <v>332</v>
      </c>
      <c r="K9" s="91">
        <v>2024</v>
      </c>
    </row>
    <row r="10" spans="1:11" ht="15.75" customHeight="1">
      <c r="A10" s="80" t="s">
        <v>178</v>
      </c>
      <c r="B10" s="79" t="s">
        <v>179</v>
      </c>
      <c r="C10" s="83">
        <f>C13+C22+C36+C53+C58+C82+C89+C112+C129</f>
        <v>54344808.7</v>
      </c>
      <c r="D10" s="83">
        <f>D13+D22+D36+D53+D58+D82+D89+D112+D129</f>
        <v>5534100</v>
      </c>
      <c r="E10" s="83">
        <f>E13+E22+E36+E53+E58+E82+E89+E112+E129</f>
        <v>59878908.7</v>
      </c>
      <c r="F10" s="83">
        <f>F13+F22+F36+F53+F58+F82+F89+F112+F129</f>
        <v>55174625</v>
      </c>
      <c r="G10" s="81">
        <v>0</v>
      </c>
      <c r="H10" s="83">
        <f>H13+H22+H36+H53+H58+H82+H89+H112+H129</f>
        <v>55174625</v>
      </c>
      <c r="I10" s="83">
        <f>I13+I22+I36+I53+I58+I82+I89+I112+I129</f>
        <v>55850125</v>
      </c>
      <c r="J10" s="81">
        <v>0</v>
      </c>
      <c r="K10" s="83">
        <f>K13+K22+K36+K53+K58+K82+K89+K112+K129</f>
        <v>55850125</v>
      </c>
    </row>
    <row r="11" spans="1:11" ht="13.5" customHeight="1">
      <c r="A11" s="89"/>
      <c r="B11" s="84"/>
      <c r="C11" s="83"/>
      <c r="D11" s="83"/>
      <c r="E11" s="83"/>
      <c r="F11" s="83"/>
      <c r="G11" s="82"/>
      <c r="H11" s="83"/>
      <c r="I11" s="83"/>
      <c r="J11" s="82"/>
      <c r="K11" s="83"/>
    </row>
    <row r="12" spans="1:11" ht="21" customHeight="1">
      <c r="A12" s="11" t="s">
        <v>180</v>
      </c>
      <c r="B12" s="14" t="s">
        <v>181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182</v>
      </c>
      <c r="B13" s="14" t="s">
        <v>183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131</v>
      </c>
      <c r="B14" s="39" t="s">
        <v>185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184</v>
      </c>
      <c r="B15" s="26" t="s">
        <v>185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132</v>
      </c>
      <c r="B16" s="39" t="s">
        <v>187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186</v>
      </c>
      <c r="B17" s="26" t="s">
        <v>187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133</v>
      </c>
      <c r="B18" s="39" t="s">
        <v>228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188</v>
      </c>
      <c r="B19" s="26" t="s">
        <v>228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134</v>
      </c>
      <c r="B20" s="39" t="s">
        <v>190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189</v>
      </c>
      <c r="B21" s="26" t="s">
        <v>190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191</v>
      </c>
      <c r="B22" s="28" t="s">
        <v>192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5">
        <v>0</v>
      </c>
      <c r="K22" s="29">
        <f>K26+K29+K32+K35</f>
        <v>9659860</v>
      </c>
    </row>
    <row r="23" spans="1:11" ht="43.5" customHeight="1">
      <c r="A23" s="38" t="s">
        <v>269</v>
      </c>
      <c r="B23" s="39" t="s">
        <v>268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262</v>
      </c>
      <c r="B24" s="39" t="s">
        <v>229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96</v>
      </c>
      <c r="B25" s="35" t="s">
        <v>68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69</v>
      </c>
      <c r="B26" s="35" t="s">
        <v>68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264</v>
      </c>
      <c r="B27" s="42" t="s">
        <v>230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109</v>
      </c>
      <c r="B28" s="35" t="s">
        <v>71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70</v>
      </c>
      <c r="B29" s="35" t="s">
        <v>71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263</v>
      </c>
      <c r="B30" s="44" t="s">
        <v>231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97</v>
      </c>
      <c r="B31" s="35" t="s">
        <v>74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75</v>
      </c>
      <c r="B32" s="35" t="s">
        <v>74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265</v>
      </c>
      <c r="B33" s="42" t="s">
        <v>232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98</v>
      </c>
      <c r="B34" s="35" t="s">
        <v>73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72</v>
      </c>
      <c r="B35" s="35" t="s">
        <v>73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193</v>
      </c>
      <c r="B36" s="12" t="s">
        <v>194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167</v>
      </c>
      <c r="B37" s="39" t="s">
        <v>165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168</v>
      </c>
      <c r="B38" s="39" t="s">
        <v>166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169</v>
      </c>
      <c r="B39" s="26" t="s">
        <v>166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172</v>
      </c>
      <c r="B40" s="26" t="s">
        <v>166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171</v>
      </c>
      <c r="B41" s="39" t="s">
        <v>170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175</v>
      </c>
      <c r="B42" s="26" t="s">
        <v>173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174</v>
      </c>
      <c r="B43" s="26" t="s">
        <v>173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270</v>
      </c>
      <c r="B44" s="39" t="s">
        <v>196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135</v>
      </c>
      <c r="B45" s="36" t="s">
        <v>196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195</v>
      </c>
      <c r="B46" s="26" t="s">
        <v>196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271</v>
      </c>
      <c r="B47" s="39" t="s">
        <v>198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136</v>
      </c>
      <c r="B48" s="26" t="s">
        <v>198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197</v>
      </c>
      <c r="B49" s="26" t="s">
        <v>198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272</v>
      </c>
      <c r="B50" s="42" t="s">
        <v>273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137</v>
      </c>
      <c r="B51" s="26" t="s">
        <v>233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227</v>
      </c>
      <c r="B52" s="26" t="s">
        <v>233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199</v>
      </c>
      <c r="B53" s="12" t="s">
        <v>200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274</v>
      </c>
      <c r="B54" s="39" t="s">
        <v>275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130</v>
      </c>
      <c r="B55" s="26" t="s">
        <v>202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5" t="s">
        <v>201</v>
      </c>
      <c r="B56" s="87" t="s">
        <v>202</v>
      </c>
      <c r="C56" s="90">
        <v>990000</v>
      </c>
      <c r="D56" s="23">
        <v>0</v>
      </c>
      <c r="E56" s="90">
        <f>C56+D56</f>
        <v>990000</v>
      </c>
      <c r="F56" s="90">
        <v>1010000</v>
      </c>
      <c r="G56" s="23">
        <v>0</v>
      </c>
      <c r="H56" s="90">
        <v>1010000</v>
      </c>
      <c r="I56" s="90">
        <v>1100000</v>
      </c>
      <c r="J56" s="23">
        <v>0</v>
      </c>
      <c r="K56" s="90">
        <v>1100000</v>
      </c>
    </row>
    <row r="57" spans="1:11" ht="0.75" customHeight="1" hidden="1">
      <c r="A57" s="86"/>
      <c r="B57" s="87"/>
      <c r="C57" s="90"/>
      <c r="D57" s="23"/>
      <c r="E57" s="90"/>
      <c r="F57" s="90"/>
      <c r="G57" s="23"/>
      <c r="H57" s="90"/>
      <c r="I57" s="90"/>
      <c r="J57" s="23"/>
      <c r="K57" s="90"/>
    </row>
    <row r="58" spans="1:11" ht="40.5" customHeight="1">
      <c r="A58" s="11" t="s">
        <v>203</v>
      </c>
      <c r="B58" s="12" t="s">
        <v>204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307</v>
      </c>
      <c r="B59" s="39" t="s">
        <v>306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257</v>
      </c>
      <c r="B60" s="48" t="s">
        <v>99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123</v>
      </c>
      <c r="B61" s="43" t="s">
        <v>124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76</v>
      </c>
      <c r="B62" s="7" t="s">
        <v>244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77</v>
      </c>
      <c r="B63" s="7" t="s">
        <v>245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78</v>
      </c>
      <c r="B64" s="7" t="s">
        <v>28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79</v>
      </c>
      <c r="B65" s="7" t="s">
        <v>29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125</v>
      </c>
      <c r="B66" s="48" t="s">
        <v>234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238</v>
      </c>
      <c r="B67" s="10" t="s">
        <v>234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340</v>
      </c>
      <c r="B68" s="10" t="s">
        <v>234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276</v>
      </c>
      <c r="B69" s="39" t="s">
        <v>277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126</v>
      </c>
      <c r="B70" s="27" t="s">
        <v>205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80</v>
      </c>
      <c r="B71" s="8" t="s">
        <v>205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278</v>
      </c>
      <c r="B72" s="39" t="s">
        <v>279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127</v>
      </c>
      <c r="B73" s="27" t="s">
        <v>104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105</v>
      </c>
      <c r="B74" s="5" t="s">
        <v>104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280</v>
      </c>
      <c r="B75" s="39" t="s">
        <v>281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128</v>
      </c>
      <c r="B76" s="27" t="s">
        <v>237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236</v>
      </c>
      <c r="B77" s="26" t="s">
        <v>237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283</v>
      </c>
      <c r="B78" s="39" t="s">
        <v>282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285</v>
      </c>
      <c r="B79" s="42" t="s">
        <v>284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129</v>
      </c>
      <c r="B80" s="27" t="s">
        <v>207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206</v>
      </c>
      <c r="B81" s="8" t="s">
        <v>207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258</v>
      </c>
      <c r="B82" s="12" t="s">
        <v>55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287</v>
      </c>
      <c r="B83" s="45" t="s">
        <v>286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138</v>
      </c>
      <c r="B84" s="39" t="s">
        <v>209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208</v>
      </c>
      <c r="B85" s="4" t="s">
        <v>209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139</v>
      </c>
      <c r="B86" s="39" t="s">
        <v>211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210</v>
      </c>
      <c r="B87" s="4" t="s">
        <v>211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242</v>
      </c>
      <c r="B88" s="4" t="s">
        <v>243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212</v>
      </c>
      <c r="B89" s="12" t="s">
        <v>226</v>
      </c>
      <c r="C89" s="20">
        <f>C92+C99+C102</f>
        <v>9818360</v>
      </c>
      <c r="D89" s="20">
        <f>D90</f>
        <v>-20000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8" t="s">
        <v>289</v>
      </c>
      <c r="B90" s="45" t="s">
        <v>288</v>
      </c>
      <c r="C90" s="31">
        <f aca="true" t="shared" si="16" ref="C90:K91">C91</f>
        <v>98000</v>
      </c>
      <c r="D90" s="31">
        <f>D91</f>
        <v>-20000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8" t="s">
        <v>291</v>
      </c>
      <c r="B91" s="45" t="s">
        <v>290</v>
      </c>
      <c r="C91" s="31">
        <f t="shared" si="16"/>
        <v>98000</v>
      </c>
      <c r="D91" s="31">
        <f t="shared" si="16"/>
        <v>-20000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140</v>
      </c>
      <c r="B92" s="26" t="s">
        <v>159</v>
      </c>
      <c r="C92" s="23">
        <f>C93+C94+C95+C96</f>
        <v>98000</v>
      </c>
      <c r="D92" s="23">
        <f>D93+D94+D95+D96</f>
        <v>-20000</v>
      </c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118</v>
      </c>
      <c r="B93" s="5" t="s">
        <v>30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92</v>
      </c>
      <c r="B94" s="5" t="s">
        <v>31</v>
      </c>
      <c r="C94" s="21">
        <v>50000</v>
      </c>
      <c r="D94" s="21">
        <v>-20000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90</v>
      </c>
      <c r="B95" s="5" t="s">
        <v>32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91</v>
      </c>
      <c r="B96" s="5" t="s">
        <v>33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303</v>
      </c>
      <c r="B97" s="45" t="s">
        <v>292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294</v>
      </c>
      <c r="B98" s="39" t="s">
        <v>293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141</v>
      </c>
      <c r="B99" s="35" t="s">
        <v>42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54</v>
      </c>
      <c r="B100" s="35" t="s">
        <v>42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296</v>
      </c>
      <c r="B101" s="44" t="s">
        <v>295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142</v>
      </c>
      <c r="B102" s="39" t="s">
        <v>158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95</v>
      </c>
      <c r="B103" s="5" t="s">
        <v>47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119</v>
      </c>
      <c r="B104" s="5" t="s">
        <v>49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85</v>
      </c>
      <c r="B105" s="5" t="s">
        <v>35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86</v>
      </c>
      <c r="B106" s="5" t="s">
        <v>304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87</v>
      </c>
      <c r="B107" s="5" t="s">
        <v>305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88</v>
      </c>
      <c r="B108" s="5" t="s">
        <v>50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89</v>
      </c>
      <c r="B109" s="5" t="s">
        <v>48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93</v>
      </c>
      <c r="B110" s="5" t="s">
        <v>51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94</v>
      </c>
      <c r="B111" s="5" t="s">
        <v>34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213</v>
      </c>
      <c r="B112" s="12" t="s">
        <v>223</v>
      </c>
      <c r="C112" s="20">
        <f aca="true" t="shared" si="18" ref="C112:K112">C118+C123+C113+C126</f>
        <v>170000</v>
      </c>
      <c r="D112" s="20">
        <f t="shared" si="18"/>
        <v>5554100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23</v>
      </c>
      <c r="B113" s="75" t="s">
        <v>22</v>
      </c>
      <c r="C113" s="31">
        <f aca="true" t="shared" si="19" ref="C113:K114">C114</f>
        <v>0</v>
      </c>
      <c r="D113" s="31">
        <f>D114</f>
        <v>4875088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21</v>
      </c>
      <c r="B114" s="74" t="s">
        <v>19</v>
      </c>
      <c r="C114" s="21">
        <f t="shared" si="19"/>
        <v>0</v>
      </c>
      <c r="D114" s="21">
        <f>D115</f>
        <v>4875088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20</v>
      </c>
      <c r="B115" s="74" t="s">
        <v>19</v>
      </c>
      <c r="C115" s="21">
        <v>0</v>
      </c>
      <c r="D115" s="21">
        <v>4875088</v>
      </c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298</v>
      </c>
      <c r="B116" s="39" t="s">
        <v>297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300</v>
      </c>
      <c r="B117" s="26" t="s">
        <v>299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143</v>
      </c>
      <c r="B118" s="43" t="s">
        <v>240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81</v>
      </c>
      <c r="B119" s="7" t="s">
        <v>43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82</v>
      </c>
      <c r="B120" s="7" t="s">
        <v>44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83</v>
      </c>
      <c r="B121" s="7" t="s">
        <v>45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84</v>
      </c>
      <c r="B122" s="7" t="s">
        <v>46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144</v>
      </c>
      <c r="B123" s="41" t="s">
        <v>235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239</v>
      </c>
      <c r="B124" s="27" t="s">
        <v>235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339</v>
      </c>
      <c r="B125" s="26" t="s">
        <v>235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27</v>
      </c>
      <c r="B126" s="64" t="s">
        <v>297</v>
      </c>
      <c r="C126" s="31">
        <f aca="true" t="shared" si="20" ref="C126:K127">C127</f>
        <v>0</v>
      </c>
      <c r="D126" s="31">
        <f>D127</f>
        <v>679012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26</v>
      </c>
      <c r="B127" s="65" t="s">
        <v>24</v>
      </c>
      <c r="C127" s="21">
        <f t="shared" si="20"/>
        <v>0</v>
      </c>
      <c r="D127" s="21">
        <f>D128</f>
        <v>679012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25</v>
      </c>
      <c r="B128" s="65" t="s">
        <v>24</v>
      </c>
      <c r="C128" s="21">
        <v>0</v>
      </c>
      <c r="D128" s="21">
        <v>679012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214</v>
      </c>
      <c r="B129" s="12" t="s">
        <v>215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69" t="s">
        <v>302</v>
      </c>
      <c r="B130" s="37" t="s">
        <v>301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162</v>
      </c>
      <c r="B131" s="43" t="s">
        <v>160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164</v>
      </c>
      <c r="B132" s="7" t="s">
        <v>161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163</v>
      </c>
      <c r="B133" s="7" t="s">
        <v>161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248</v>
      </c>
      <c r="B134" s="39" t="s">
        <v>247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259</v>
      </c>
      <c r="B135" s="35" t="s">
        <v>246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260</v>
      </c>
      <c r="B136" s="35" t="s">
        <v>246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121</v>
      </c>
      <c r="B137" s="43" t="s">
        <v>120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121</v>
      </c>
      <c r="B138" s="10" t="s">
        <v>120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261</v>
      </c>
      <c r="B139" s="7" t="s">
        <v>106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0" t="s">
        <v>310</v>
      </c>
      <c r="B140" s="52" t="s">
        <v>107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1" t="s">
        <v>311</v>
      </c>
      <c r="B141" s="4" t="s">
        <v>107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1" t="s">
        <v>309</v>
      </c>
      <c r="B142" s="4" t="s">
        <v>308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216</v>
      </c>
      <c r="B143" s="12" t="s">
        <v>217</v>
      </c>
      <c r="C143" s="20">
        <f>C144+C206</f>
        <v>208714032.92000002</v>
      </c>
      <c r="D143" s="20">
        <f>D144+D206</f>
        <v>687428.6</v>
      </c>
      <c r="E143" s="20">
        <f>E144+E206</f>
        <v>209401461.51999998</v>
      </c>
      <c r="F143" s="20">
        <f aca="true" t="shared" si="25" ref="F143:K143">F144</f>
        <v>150773920.71</v>
      </c>
      <c r="G143" s="20">
        <f t="shared" si="25"/>
        <v>-419919.5</v>
      </c>
      <c r="H143" s="20">
        <f t="shared" si="25"/>
        <v>150354001.21</v>
      </c>
      <c r="I143" s="20">
        <f t="shared" si="25"/>
        <v>140124530.8</v>
      </c>
      <c r="J143" s="20">
        <f t="shared" si="25"/>
        <v>-351419</v>
      </c>
      <c r="K143" s="20">
        <f t="shared" si="25"/>
        <v>139773111.8</v>
      </c>
    </row>
    <row r="144" spans="1:11" ht="39.75" customHeight="1">
      <c r="A144" s="11" t="s">
        <v>218</v>
      </c>
      <c r="B144" s="12" t="s">
        <v>219</v>
      </c>
      <c r="C144" s="20">
        <f>C145+C152+C180+C193+C203</f>
        <v>209089410.99</v>
      </c>
      <c r="D144" s="20">
        <f>D145+D152+D180+D193+D203</f>
        <v>687428.6</v>
      </c>
      <c r="E144" s="20">
        <f>E145+E152+E180+E193+E203</f>
        <v>209776839.58999997</v>
      </c>
      <c r="F144" s="20">
        <f aca="true" t="shared" si="26" ref="F144:K144">F148+F152+F180+F193</f>
        <v>150773920.71</v>
      </c>
      <c r="G144" s="20">
        <f t="shared" si="26"/>
        <v>-419919.5</v>
      </c>
      <c r="H144" s="20">
        <f t="shared" si="26"/>
        <v>150354001.21</v>
      </c>
      <c r="I144" s="20">
        <f t="shared" si="26"/>
        <v>140124530.8</v>
      </c>
      <c r="J144" s="20">
        <f t="shared" si="26"/>
        <v>-351419</v>
      </c>
      <c r="K144" s="20">
        <f t="shared" si="26"/>
        <v>139773111.8</v>
      </c>
    </row>
    <row r="145" spans="1:11" ht="37.5" customHeight="1">
      <c r="A145" s="72" t="s">
        <v>57</v>
      </c>
      <c r="B145" s="12" t="s">
        <v>36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266</v>
      </c>
      <c r="B146" s="39" t="s">
        <v>146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145</v>
      </c>
      <c r="B147" s="26" t="s">
        <v>220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58</v>
      </c>
      <c r="B148" s="26" t="s">
        <v>220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148</v>
      </c>
      <c r="B149" s="51" t="s">
        <v>149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147</v>
      </c>
      <c r="B150" s="26" t="s">
        <v>241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117</v>
      </c>
      <c r="B151" s="26" t="s">
        <v>241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59</v>
      </c>
      <c r="B152" s="12" t="s">
        <v>37</v>
      </c>
      <c r="C152" s="20">
        <f>C156+C162+C165+C168+C177+C171+C155+C174</f>
        <v>29552748.860000003</v>
      </c>
      <c r="D152" s="20">
        <f>D156+D162+D165+D168+D177+D171+D155+D174</f>
        <v>447428.6</v>
      </c>
      <c r="E152" s="20">
        <f>E156+E162+E165+E168+E177+E171+E155+E174</f>
        <v>30000177.46</v>
      </c>
      <c r="F152" s="20">
        <f>F162+F165+F168+F177+F159+F174</f>
        <v>6570178.43</v>
      </c>
      <c r="G152" s="20">
        <f>G162+G165+G168+G177+G159+G174</f>
        <v>41670</v>
      </c>
      <c r="H152" s="20">
        <f>H162+H165+H168+H177+H159+H174</f>
        <v>6611848.43</v>
      </c>
      <c r="I152" s="20">
        <f>I162+I165+I168+I177+I174</f>
        <v>4315537.5</v>
      </c>
      <c r="J152" s="20">
        <f>J162+J165+J168+J177+J174</f>
        <v>41133</v>
      </c>
      <c r="K152" s="20">
        <f>K162+K165+K168+K177+K174</f>
        <v>4356670.5</v>
      </c>
    </row>
    <row r="153" spans="1:11" ht="42.75" customHeight="1">
      <c r="A153" s="38" t="s">
        <v>345</v>
      </c>
      <c r="B153" s="39" t="s">
        <v>346</v>
      </c>
      <c r="C153" s="31">
        <f aca="true" t="shared" si="30" ref="C153:E154">C154</f>
        <v>2160266.84</v>
      </c>
      <c r="D153" s="31">
        <f t="shared" si="30"/>
        <v>349766.29</v>
      </c>
      <c r="E153" s="31">
        <f t="shared" si="30"/>
        <v>2510033.13</v>
      </c>
      <c r="F153" s="31" t="s">
        <v>347</v>
      </c>
      <c r="G153" s="31" t="s">
        <v>347</v>
      </c>
      <c r="H153" s="31" t="s">
        <v>347</v>
      </c>
      <c r="I153" s="31" t="s">
        <v>347</v>
      </c>
      <c r="J153" s="31" t="s">
        <v>347</v>
      </c>
      <c r="K153" s="31" t="s">
        <v>347</v>
      </c>
    </row>
    <row r="154" spans="1:11" ht="42.75" customHeight="1">
      <c r="A154" s="38" t="s">
        <v>0</v>
      </c>
      <c r="B154" s="26" t="s">
        <v>1</v>
      </c>
      <c r="C154" s="23">
        <f t="shared" si="30"/>
        <v>2160266.84</v>
      </c>
      <c r="D154" s="23">
        <f t="shared" si="30"/>
        <v>349766.29</v>
      </c>
      <c r="E154" s="23">
        <f t="shared" si="30"/>
        <v>2510033.13</v>
      </c>
      <c r="F154" s="31" t="s">
        <v>347</v>
      </c>
      <c r="G154" s="31" t="s">
        <v>347</v>
      </c>
      <c r="H154" s="31"/>
      <c r="I154" s="31" t="s">
        <v>347</v>
      </c>
      <c r="J154" s="31" t="s">
        <v>347</v>
      </c>
      <c r="K154" s="31" t="s">
        <v>347</v>
      </c>
    </row>
    <row r="155" spans="1:11" ht="41.25" customHeight="1">
      <c r="A155" s="38" t="s">
        <v>2</v>
      </c>
      <c r="B155" s="26" t="s">
        <v>1</v>
      </c>
      <c r="C155" s="23">
        <v>2160266.84</v>
      </c>
      <c r="D155" s="23">
        <v>349766.29</v>
      </c>
      <c r="E155" s="23">
        <f>C155+D155</f>
        <v>2510033.13</v>
      </c>
      <c r="F155" s="31" t="s">
        <v>347</v>
      </c>
      <c r="G155" s="31" t="s">
        <v>347</v>
      </c>
      <c r="H155" s="31" t="s">
        <v>347</v>
      </c>
      <c r="I155" s="31" t="s">
        <v>347</v>
      </c>
      <c r="J155" s="31" t="s">
        <v>347</v>
      </c>
      <c r="K155" s="31" t="s">
        <v>347</v>
      </c>
    </row>
    <row r="156" spans="1:11" ht="91.5" customHeight="1">
      <c r="A156" s="38" t="s">
        <v>251</v>
      </c>
      <c r="B156" s="43" t="s">
        <v>110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150</v>
      </c>
      <c r="B157" s="35" t="s">
        <v>108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250</v>
      </c>
      <c r="B158" s="35" t="s">
        <v>108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328</v>
      </c>
      <c r="B159" s="52" t="s">
        <v>327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329</v>
      </c>
      <c r="B160" s="4" t="s">
        <v>122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330</v>
      </c>
      <c r="B161" s="4" t="s">
        <v>122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318</v>
      </c>
      <c r="B162" s="52" t="s">
        <v>317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320</v>
      </c>
      <c r="B163" s="4" t="s">
        <v>319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321</v>
      </c>
      <c r="B164" s="4" t="s">
        <v>319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323</v>
      </c>
      <c r="B165" s="52" t="s">
        <v>322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325</v>
      </c>
      <c r="B166" s="53" t="s">
        <v>324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326</v>
      </c>
      <c r="B167" s="53" t="s">
        <v>324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313</v>
      </c>
      <c r="B168" s="52" t="s">
        <v>312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315</v>
      </c>
      <c r="B169" s="4" t="s">
        <v>314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316</v>
      </c>
      <c r="B170" s="4" t="s">
        <v>314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17</v>
      </c>
      <c r="B171" s="42" t="s">
        <v>343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2" t="s">
        <v>15</v>
      </c>
      <c r="B172" s="4" t="s">
        <v>344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2" t="s">
        <v>18</v>
      </c>
      <c r="B173" s="4" t="s">
        <v>344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7" t="s">
        <v>13</v>
      </c>
      <c r="B174" s="66" t="s">
        <v>14</v>
      </c>
      <c r="C174" s="31">
        <f t="shared" si="34"/>
        <v>0</v>
      </c>
      <c r="D174" s="31">
        <f t="shared" si="34"/>
        <v>45964</v>
      </c>
      <c r="E174" s="31">
        <f t="shared" si="34"/>
        <v>45964</v>
      </c>
      <c r="F174" s="31">
        <f t="shared" si="34"/>
        <v>0</v>
      </c>
      <c r="G174" s="31">
        <f t="shared" si="34"/>
        <v>41670</v>
      </c>
      <c r="H174" s="31">
        <f t="shared" si="34"/>
        <v>41670</v>
      </c>
      <c r="I174" s="31">
        <f t="shared" si="34"/>
        <v>0</v>
      </c>
      <c r="J174" s="31">
        <f t="shared" si="34"/>
        <v>41133</v>
      </c>
      <c r="K174" s="31">
        <f t="shared" si="34"/>
        <v>41133</v>
      </c>
    </row>
    <row r="175" spans="1:11" ht="43.5" customHeight="1">
      <c r="A175" s="62" t="s">
        <v>11</v>
      </c>
      <c r="B175" s="5" t="s">
        <v>10</v>
      </c>
      <c r="C175" s="23">
        <f t="shared" si="34"/>
        <v>0</v>
      </c>
      <c r="D175" s="23">
        <f t="shared" si="34"/>
        <v>45964</v>
      </c>
      <c r="E175" s="23">
        <f t="shared" si="34"/>
        <v>45964</v>
      </c>
      <c r="F175" s="23">
        <f t="shared" si="34"/>
        <v>0</v>
      </c>
      <c r="G175" s="23">
        <f t="shared" si="34"/>
        <v>41670</v>
      </c>
      <c r="H175" s="23">
        <f t="shared" si="34"/>
        <v>41670</v>
      </c>
      <c r="I175" s="23">
        <f t="shared" si="34"/>
        <v>0</v>
      </c>
      <c r="J175" s="23">
        <f t="shared" si="34"/>
        <v>41133</v>
      </c>
      <c r="K175" s="23">
        <f t="shared" si="34"/>
        <v>41133</v>
      </c>
    </row>
    <row r="176" spans="1:11" ht="44.25" customHeight="1">
      <c r="A176" s="62" t="s">
        <v>12</v>
      </c>
      <c r="B176" s="4" t="s">
        <v>10</v>
      </c>
      <c r="C176" s="23">
        <v>0</v>
      </c>
      <c r="D176" s="23">
        <v>45964</v>
      </c>
      <c r="E176" s="23">
        <f>C176+D176</f>
        <v>45964</v>
      </c>
      <c r="F176" s="23">
        <v>0</v>
      </c>
      <c r="G176" s="23">
        <v>41670</v>
      </c>
      <c r="H176" s="23">
        <f>F176+G176</f>
        <v>41670</v>
      </c>
      <c r="I176" s="23">
        <v>0</v>
      </c>
      <c r="J176" s="23">
        <v>41133</v>
      </c>
      <c r="K176" s="23">
        <f>I176+J176</f>
        <v>41133</v>
      </c>
    </row>
    <row r="177" spans="1:11" ht="20.25" customHeight="1">
      <c r="A177" s="38" t="s">
        <v>252</v>
      </c>
      <c r="B177" s="39" t="s">
        <v>267</v>
      </c>
      <c r="C177" s="31">
        <f aca="true" t="shared" si="36" ref="C177:K178">C178</f>
        <v>15699058.82</v>
      </c>
      <c r="D177" s="31">
        <f>D178</f>
        <v>51698.31</v>
      </c>
      <c r="E177" s="31">
        <f t="shared" si="36"/>
        <v>15750757.13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151</v>
      </c>
      <c r="B178" s="26" t="s">
        <v>225</v>
      </c>
      <c r="C178" s="23">
        <f t="shared" si="36"/>
        <v>15699058.82</v>
      </c>
      <c r="D178" s="23">
        <f>D179</f>
        <v>51698.31</v>
      </c>
      <c r="E178" s="23">
        <f t="shared" si="36"/>
        <v>15750757.13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60</v>
      </c>
      <c r="B179" s="5" t="s">
        <v>225</v>
      </c>
      <c r="C179" s="21">
        <v>15699058.82</v>
      </c>
      <c r="D179" s="21">
        <f>-105000+156698.31</f>
        <v>51698.31</v>
      </c>
      <c r="E179" s="21">
        <f>C179+D179</f>
        <v>15750757.13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61</v>
      </c>
      <c r="B180" s="12" t="s">
        <v>38</v>
      </c>
      <c r="C180" s="20">
        <f aca="true" t="shared" si="37" ref="C180:K180">C181+C184+C187+C190</f>
        <v>57120830.26</v>
      </c>
      <c r="D180" s="20">
        <f t="shared" si="37"/>
        <v>0</v>
      </c>
      <c r="E180" s="20">
        <f t="shared" si="37"/>
        <v>57120830.26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253</v>
      </c>
      <c r="B181" s="39" t="s">
        <v>100</v>
      </c>
      <c r="C181" s="31">
        <f aca="true" t="shared" si="38" ref="C181:K182">C182</f>
        <v>2159200.26</v>
      </c>
      <c r="D181" s="31">
        <f>D182</f>
        <v>0</v>
      </c>
      <c r="E181" s="31">
        <f t="shared" si="38"/>
        <v>2159200.26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152</v>
      </c>
      <c r="B182" s="26" t="s">
        <v>221</v>
      </c>
      <c r="C182" s="23">
        <f t="shared" si="38"/>
        <v>2159200.26</v>
      </c>
      <c r="D182" s="23">
        <f>D183</f>
        <v>0</v>
      </c>
      <c r="E182" s="23">
        <f t="shared" si="38"/>
        <v>2159200.26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62</v>
      </c>
      <c r="B183" s="26" t="s">
        <v>221</v>
      </c>
      <c r="C183" s="23">
        <v>2159200.26</v>
      </c>
      <c r="D183" s="23">
        <v>0</v>
      </c>
      <c r="E183" s="23">
        <f>C183+D183</f>
        <v>2159200.26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254</v>
      </c>
      <c r="B184" s="41" t="s">
        <v>101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153</v>
      </c>
      <c r="B185" s="26" t="s">
        <v>52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63</v>
      </c>
      <c r="B186" s="26" t="s">
        <v>52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255</v>
      </c>
      <c r="B187" s="39" t="s">
        <v>102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154</v>
      </c>
      <c r="B188" s="26" t="s">
        <v>53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64</v>
      </c>
      <c r="B189" s="26" t="s">
        <v>53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256</v>
      </c>
      <c r="B190" s="39" t="s">
        <v>103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155</v>
      </c>
      <c r="B191" s="26" t="s">
        <v>224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65</v>
      </c>
      <c r="B192" s="26" t="s">
        <v>224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66</v>
      </c>
      <c r="B193" s="12" t="s">
        <v>39</v>
      </c>
      <c r="C193" s="20">
        <f>C194+C197+C200</f>
        <v>35439628.58</v>
      </c>
      <c r="D193" s="20">
        <f>D194+D197+D200</f>
        <v>220000</v>
      </c>
      <c r="E193" s="20">
        <f>C193+D193</f>
        <v>35659628.58</v>
      </c>
      <c r="F193" s="20">
        <f>F194+F197+F200</f>
        <v>27545178.53</v>
      </c>
      <c r="G193" s="20">
        <f>G194+G197+G200</f>
        <v>-461589.5</v>
      </c>
      <c r="H193" s="20">
        <f>H194+H197</f>
        <v>27083589.03</v>
      </c>
      <c r="I193" s="20">
        <f>I194+I197</f>
        <v>24937103.53</v>
      </c>
      <c r="J193" s="20">
        <f>J194+J197</f>
        <v>-392552</v>
      </c>
      <c r="K193" s="20">
        <f>K194+K197</f>
        <v>24544551.53</v>
      </c>
    </row>
    <row r="194" spans="1:11" s="3" customFormat="1" ht="81.75" customHeight="1">
      <c r="A194" s="38" t="s">
        <v>112</v>
      </c>
      <c r="B194" s="39" t="s">
        <v>111</v>
      </c>
      <c r="C194" s="31">
        <f aca="true" t="shared" si="42" ref="C194:K195">C195</f>
        <v>26548512.75</v>
      </c>
      <c r="D194" s="31">
        <f t="shared" si="42"/>
        <v>220000</v>
      </c>
      <c r="E194" s="31">
        <f t="shared" si="42"/>
        <v>26768512.75</v>
      </c>
      <c r="F194" s="31">
        <f t="shared" si="42"/>
        <v>23951658.53</v>
      </c>
      <c r="G194" s="31">
        <f t="shared" si="42"/>
        <v>-461589.5</v>
      </c>
      <c r="H194" s="31">
        <f t="shared" si="42"/>
        <v>23490069.03</v>
      </c>
      <c r="I194" s="31">
        <f t="shared" si="42"/>
        <v>21343583.53</v>
      </c>
      <c r="J194" s="31">
        <f t="shared" si="42"/>
        <v>-392552</v>
      </c>
      <c r="K194" s="31">
        <f t="shared" si="42"/>
        <v>20951031.53</v>
      </c>
    </row>
    <row r="195" spans="1:11" s="3" customFormat="1" ht="58.5" customHeight="1">
      <c r="A195" s="25" t="s">
        <v>156</v>
      </c>
      <c r="B195" s="26" t="s">
        <v>222</v>
      </c>
      <c r="C195" s="23">
        <f t="shared" si="42"/>
        <v>26548512.75</v>
      </c>
      <c r="D195" s="23">
        <f>D196</f>
        <v>220000</v>
      </c>
      <c r="E195" s="23">
        <f t="shared" si="42"/>
        <v>26768512.75</v>
      </c>
      <c r="F195" s="23">
        <f t="shared" si="42"/>
        <v>23951658.53</v>
      </c>
      <c r="G195" s="23">
        <f>G196</f>
        <v>-461589.5</v>
      </c>
      <c r="H195" s="23">
        <f t="shared" si="42"/>
        <v>23490069.03</v>
      </c>
      <c r="I195" s="23">
        <f t="shared" si="42"/>
        <v>21343583.53</v>
      </c>
      <c r="J195" s="23">
        <f>J196</f>
        <v>-392552</v>
      </c>
      <c r="K195" s="23">
        <f t="shared" si="42"/>
        <v>20951031.53</v>
      </c>
    </row>
    <row r="196" spans="1:11" ht="60.75" customHeight="1">
      <c r="A196" s="25" t="s">
        <v>67</v>
      </c>
      <c r="B196" s="26" t="s">
        <v>222</v>
      </c>
      <c r="C196" s="23">
        <v>26548512.75</v>
      </c>
      <c r="D196" s="23">
        <v>220000</v>
      </c>
      <c r="E196" s="23">
        <f>C196+D196</f>
        <v>26768512.75</v>
      </c>
      <c r="F196" s="23">
        <v>23951658.53</v>
      </c>
      <c r="G196" s="23">
        <f>-461589.5</f>
        <v>-461589.5</v>
      </c>
      <c r="H196" s="23">
        <f>F196+G196</f>
        <v>23490069.03</v>
      </c>
      <c r="I196" s="23">
        <v>21343583.53</v>
      </c>
      <c r="J196" s="23">
        <f>-392552</f>
        <v>-392552</v>
      </c>
      <c r="K196" s="23">
        <f>I196+J196</f>
        <v>20951031.53</v>
      </c>
    </row>
    <row r="197" spans="1:11" ht="60.75" customHeight="1">
      <c r="A197" s="38" t="s">
        <v>116</v>
      </c>
      <c r="B197" s="39" t="s">
        <v>115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157</v>
      </c>
      <c r="B198" s="26" t="s">
        <v>113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114</v>
      </c>
      <c r="B199" s="5" t="s">
        <v>113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7" t="s">
        <v>337</v>
      </c>
      <c r="B200" s="58" t="s">
        <v>336</v>
      </c>
      <c r="C200" s="59">
        <f aca="true" t="shared" si="45" ref="C200:E204">C201</f>
        <v>5297595.83</v>
      </c>
      <c r="D200" s="59">
        <f t="shared" si="45"/>
        <v>0</v>
      </c>
      <c r="E200" s="59">
        <f t="shared" si="45"/>
        <v>5297595.83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</row>
    <row r="201" spans="1:11" ht="30" customHeight="1">
      <c r="A201" s="1" t="s">
        <v>338</v>
      </c>
      <c r="B201" s="53" t="s">
        <v>336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335</v>
      </c>
      <c r="B202" s="4" t="s">
        <v>334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7" t="s">
        <v>6</v>
      </c>
      <c r="B203" s="64" t="s">
        <v>7</v>
      </c>
      <c r="C203" s="59">
        <f t="shared" si="45"/>
        <v>0</v>
      </c>
      <c r="D203" s="59">
        <f t="shared" si="45"/>
        <v>20000</v>
      </c>
      <c r="E203" s="59">
        <f t="shared" si="45"/>
        <v>20000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</row>
    <row r="204" spans="1:11" ht="30" customHeight="1">
      <c r="A204" s="1" t="s">
        <v>8</v>
      </c>
      <c r="B204" s="4" t="s">
        <v>7</v>
      </c>
      <c r="C204" s="23">
        <f t="shared" si="45"/>
        <v>0</v>
      </c>
      <c r="D204" s="23">
        <f t="shared" si="45"/>
        <v>20000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9</v>
      </c>
      <c r="B205" s="4" t="s">
        <v>7</v>
      </c>
      <c r="C205" s="21">
        <v>0</v>
      </c>
      <c r="D205" s="21">
        <v>20000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1" t="s">
        <v>5</v>
      </c>
      <c r="B206" s="63" t="s">
        <v>342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4</v>
      </c>
      <c r="B207" s="60" t="s">
        <v>341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3</v>
      </c>
      <c r="B208" s="60" t="s">
        <v>341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3" t="s">
        <v>56</v>
      </c>
      <c r="B209" s="6"/>
      <c r="C209" s="19">
        <f aca="true" t="shared" si="46" ref="C209:K209">C143+C10</f>
        <v>263058841.62</v>
      </c>
      <c r="D209" s="19">
        <f t="shared" si="46"/>
        <v>6221528.6</v>
      </c>
      <c r="E209" s="19">
        <f t="shared" si="46"/>
        <v>269280370.21999997</v>
      </c>
      <c r="F209" s="19">
        <f t="shared" si="46"/>
        <v>205948545.71</v>
      </c>
      <c r="G209" s="19">
        <f t="shared" si="46"/>
        <v>-419919.5</v>
      </c>
      <c r="H209" s="19">
        <f t="shared" si="46"/>
        <v>205528626.21</v>
      </c>
      <c r="I209" s="19">
        <f t="shared" si="46"/>
        <v>195974655.8</v>
      </c>
      <c r="J209" s="19">
        <f t="shared" si="46"/>
        <v>-351419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4">
    <mergeCell ref="A7:K7"/>
    <mergeCell ref="H2:K2"/>
    <mergeCell ref="H3:K3"/>
    <mergeCell ref="H4:K4"/>
    <mergeCell ref="H5:K5"/>
    <mergeCell ref="E56:E57"/>
    <mergeCell ref="C56:C57"/>
    <mergeCell ref="E10:E11"/>
    <mergeCell ref="C10:C11"/>
    <mergeCell ref="K56:K57"/>
    <mergeCell ref="I56:I57"/>
    <mergeCell ref="H56:H57"/>
    <mergeCell ref="F56:F57"/>
    <mergeCell ref="A56:A57"/>
    <mergeCell ref="B56:B57"/>
    <mergeCell ref="H10:H11"/>
    <mergeCell ref="A10:A11"/>
    <mergeCell ref="F10:F11"/>
    <mergeCell ref="J10:J11"/>
    <mergeCell ref="G10:G11"/>
    <mergeCell ref="D10:D11"/>
    <mergeCell ref="B10:B11"/>
    <mergeCell ref="I10:I11"/>
    <mergeCell ref="K10:K11"/>
  </mergeCells>
  <hyperlinks>
    <hyperlink ref="B130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2022-05-18T08:44:08Z</cp:lastPrinted>
  <dcterms:created xsi:type="dcterms:W3CDTF">2014-01-17T06:18:32Z</dcterms:created>
  <dcterms:modified xsi:type="dcterms:W3CDTF">2022-05-18T08:44:10Z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